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V:\SM\SM\Välisvahendid\NORRA ja EMP 2014-2021\TAOTLUSVOORUD\KuM\Hindamiskomisjon_KuM\"/>
    </mc:Choice>
  </mc:AlternateContent>
  <xr:revisionPtr revIDLastSave="0" documentId="13_ncr:1_{3F14C332-EF45-40F1-B947-09152CEBF7A6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ekspertide pingerida" sheetId="1" r:id="rId1"/>
    <sheet name="expert ranking" sheetId="2" r:id="rId2"/>
  </sheets>
  <definedNames>
    <definedName name="_xlnm._FilterDatabase" localSheetId="0" hidden="1">'ekspertide pingerida'!$B$3:$I$29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2" l="1"/>
  <c r="E30" i="1" l="1"/>
  <c r="E30" i="2"/>
  <c r="E33" i="2" l="1"/>
  <c r="E32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E34" i="1"/>
  <c r="E33" i="1"/>
  <c r="H4" i="1" l="1"/>
  <c r="H7" i="1"/>
  <c r="H24" i="1"/>
  <c r="H26" i="1"/>
  <c r="H28" i="1"/>
  <c r="H29" i="1"/>
  <c r="E32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4" i="1"/>
  <c r="H5" i="1"/>
  <c r="H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7" i="1"/>
</calcChain>
</file>

<file path=xl/sharedStrings.xml><?xml version="1.0" encoding="utf-8"?>
<sst xmlns="http://schemas.openxmlformats.org/spreadsheetml/2006/main" count="190" uniqueCount="144">
  <si>
    <t>Lihula</t>
  </si>
  <si>
    <t>Lihula mõisa viinaaida renoveerimine kogukonna käsitöökojaks ja muinsuskaitse teabekeskuseks (Linnuse tee 1, Lihula linn, Lääneranna vald, Pärnu maakond)</t>
  </si>
  <si>
    <t>Lääneranna Vallavalitsus</t>
  </si>
  <si>
    <t>Valga</t>
  </si>
  <si>
    <t>Valga linna Kesk 19 ajaloolise puithoone restaureerimine</t>
  </si>
  <si>
    <t>Valga Vallavalitsus</t>
  </si>
  <si>
    <t>Kuressaare</t>
  </si>
  <si>
    <t>Kuressaare sadamaaida restaureerimine (Veski tn 9, Kuressaare)</t>
  </si>
  <si>
    <t>Kuressaare Sadamaait OÜ</t>
  </si>
  <si>
    <t>Holistiline elustiilikeskus (asub Tolli 4)</t>
  </si>
  <si>
    <t>Holisticum OÜ</t>
  </si>
  <si>
    <t>Paide</t>
  </si>
  <si>
    <t>Paide SRIKi kogukonnakeskuse loomine</t>
  </si>
  <si>
    <t>MTÜ Säästva Renoveerimise Infokeskuse Paide Ühendus</t>
  </si>
  <si>
    <t>Võru</t>
  </si>
  <si>
    <t>Võru linna ajaloolise võõrastemaja väljaarendamine külalismajaks ja kaugtöökeskuseks (F. R. Kreutzwaldi tn 52, Võru linn,)</t>
  </si>
  <si>
    <t>Freinholdi Maja OÜ</t>
  </si>
  <si>
    <t>Haapsalu</t>
  </si>
  <si>
    <t>Evald Okase Muuseumi arendamine aastaringseks kunstikeskuseks"</t>
  </si>
  <si>
    <t>Mittetulundusühing Evald Okase Muuseum</t>
  </si>
  <si>
    <t>Viljandi</t>
  </si>
  <si>
    <t>Nukuteater  Viljandi vanalinna muinsuskaitsealal asuva Lossi 3 hoone restaureerimine</t>
  </si>
  <si>
    <t>Viljandi Linnavalitsus</t>
  </si>
  <si>
    <t>Pärnu</t>
  </si>
  <si>
    <t>Pärnu Uus tn 2 restaureerimine Raehoovi Muusikamajaks</t>
  </si>
  <si>
    <t>Pärnu Linnavalitsus</t>
  </si>
  <si>
    <t>Valga ajaloolise linnakooli hoone restaureerimine" (Kesk tn 22, Valga linn, Valga vald, Valga maakond)</t>
  </si>
  <si>
    <t>Rakvere</t>
  </si>
  <si>
    <t>Rakvere Vallimäe tuuleveski renoveerimine külastuskeskus-kohvik-ateljeeks (Vallimäe tee 2, Rakvere linn, Lääne-Viru maakond)</t>
  </si>
  <si>
    <t>OSAÜHING ANETO ARENDUS</t>
  </si>
  <si>
    <t>Rehbinderi maja restaureerimine avalikuks külastuskeskuseks luues püsiekspositsiooni ja Eesti ajaloolise mööbli muuseumi (asub: Tallinna tn 5, Rakvere linn)</t>
  </si>
  <si>
    <t>Sihtasutus Virumaa Muuseumid</t>
  </si>
  <si>
    <t>Kauba 1 Kuressaares renoveerimine (Kauba tn 1, Kuressaare linn,)</t>
  </si>
  <si>
    <t>Kauba Üks OÜ</t>
  </si>
  <si>
    <t>Supeluse 1 hoone taastamine (Supeluse tn 1, Pärnu linn, )</t>
  </si>
  <si>
    <t>STAT OÜ</t>
  </si>
  <si>
    <t>Viljandi Lennukitehase renoveerimine ja kasutuselevõtt avatud koostöökeskusena (Hariduse tn 12a, Viljandi linn, Viljandi maakond)</t>
  </si>
  <si>
    <t>MTÜ Viljandi Lennukitehas</t>
  </si>
  <si>
    <t>Pärnu Eliisabeti kiriku restaureerimine (Nikolai 22).</t>
  </si>
  <si>
    <t>Eesti Evangeelse Luterliku Kiriku Pärnu Eliisabeti Kogudus</t>
  </si>
  <si>
    <t>Pärnu kultuurimälestise restaureerimine ja kasutuse elavdamine (Ranna pst 3, Pärnu linn, )</t>
  </si>
  <si>
    <t>AS TRANSCOM VARA</t>
  </si>
  <si>
    <t>Võru linn Kreutzwaldi tn 36 hoone restaureerimine avaliku kasutuse eesmärgil</t>
  </si>
  <si>
    <t>OÜ Edepol</t>
  </si>
  <si>
    <t>Arensburg hotelli renoveerimine ja ajaloolise hooviala väljaehitamine. Avalikkusele täiendava spaa-, kultuuri- ja toiduelamuse loomine</t>
  </si>
  <si>
    <t>Osaühing Arens Vara</t>
  </si>
  <si>
    <t>Kuressaare Postimaja multifunktsionaalseks kogukonnamajaks!</t>
  </si>
  <si>
    <t>Postimaja OÜ</t>
  </si>
  <si>
    <t>Elamu ja ärihoone restaureerimine ja ümberehitamine Viljandi linn,Tartu 24/24A</t>
  </si>
  <si>
    <t>Aasa Külalistemaja OÜ</t>
  </si>
  <si>
    <t>Pärnu Vallikääru äärse muinsuskaitse alal asuva hoone renoveerimine ja ehitamine kohvik-vinoteegiks (Sadama tn 5, Pärnu linn)</t>
  </si>
  <si>
    <t>Kauni Knittings OÜ</t>
  </si>
  <si>
    <t>Valga keskväljakul asuva Sepa 4 hoone taastamine avalikuks kasutuseks</t>
  </si>
  <si>
    <t>Rediver OÜ</t>
  </si>
  <si>
    <t>Ärihoone rekonstrueerimine ja laiendus, Ehte tn 2 Haapsalu</t>
  </si>
  <si>
    <t>Rent OÜ</t>
  </si>
  <si>
    <t>ElusamuseMaja (asub: F. R. Kreutzwaldi tn 39, Võru linn, Võru maakond)</t>
  </si>
  <si>
    <t>Argeliste OÜ</t>
  </si>
  <si>
    <t>Loovhariduse kompetentsi- ja arenduskeskus (Lossi tn 30, Viljandi)</t>
  </si>
  <si>
    <t>Koolituba OÜ</t>
  </si>
  <si>
    <t>Linn</t>
  </si>
  <si>
    <t>Projekt</t>
  </si>
  <si>
    <t>Taotleja</t>
  </si>
  <si>
    <t>M.M</t>
  </si>
  <si>
    <t>H.H</t>
  </si>
  <si>
    <t>erinevus</t>
  </si>
  <si>
    <t>Toetletav toetuse summa (EUR)</t>
  </si>
  <si>
    <t>Taotletav kogusumma:</t>
  </si>
  <si>
    <t>Taotlusvooru kogusumma:</t>
  </si>
  <si>
    <t>Vahe:</t>
  </si>
  <si>
    <t>Aritmeetilinekeskmine</t>
  </si>
  <si>
    <t>max punktid = 100 p</t>
  </si>
  <si>
    <t>mitterahuldamine = 40% ehk alla 40 punkti</t>
  </si>
  <si>
    <t>Nr 1-6 kokku:</t>
  </si>
  <si>
    <t>Project</t>
  </si>
  <si>
    <t>Town</t>
  </si>
  <si>
    <t>Grant applied for (EUR)</t>
  </si>
  <si>
    <t>Evaluator 2</t>
  </si>
  <si>
    <t>Evaluator 1</t>
  </si>
  <si>
    <t>Arithmetical average</t>
  </si>
  <si>
    <t>Applicant</t>
  </si>
  <si>
    <t>TOTAL GRANT APPLIED FOR:</t>
  </si>
  <si>
    <t>TOTAL GRANT AVAILABLE:</t>
  </si>
  <si>
    <t>Deficit:</t>
  </si>
  <si>
    <t>Projects No 1-6 in total:</t>
  </si>
  <si>
    <t>Difference:</t>
  </si>
  <si>
    <t>automatic negative decision= 40% or under 40 points</t>
  </si>
  <si>
    <t>evaluation difference up to 30% (agreed with DPP up to 20%)</t>
  </si>
  <si>
    <t>max points = 100</t>
  </si>
  <si>
    <t>Diff. 
in points</t>
  </si>
  <si>
    <t>ekspertide erinevus = kuni 30% (kokkulepe RA-ga kuni 20%)</t>
  </si>
  <si>
    <t>Valga Municipality</t>
  </si>
  <si>
    <t>Lääneranna Municipality</t>
  </si>
  <si>
    <t>Pärnu City Government</t>
  </si>
  <si>
    <t>Viljandi City Government</t>
  </si>
  <si>
    <t>Foundation Museums of Virumaa</t>
  </si>
  <si>
    <t>STAT Ltd</t>
  </si>
  <si>
    <t>NGO Viljandi Aeroplane Factory</t>
  </si>
  <si>
    <t>Edepol Ltd</t>
  </si>
  <si>
    <t>Postal House Ltd</t>
  </si>
  <si>
    <t>Rediver Ltd</t>
  </si>
  <si>
    <t>Rent Ltd</t>
  </si>
  <si>
    <t>Kauni Knittings Ltd</t>
  </si>
  <si>
    <t>Argeliste Ltd</t>
  </si>
  <si>
    <t>Aasa Guesthouse Ltd</t>
  </si>
  <si>
    <t xml:space="preserve">Pärnu Eliisabet Congregation of the Estonian Evangelical Lutheral Church </t>
  </si>
  <si>
    <t>Kauba One Ltd</t>
  </si>
  <si>
    <t>ANETO Development Ltd</t>
  </si>
  <si>
    <t>Freinhold House Ltd</t>
  </si>
  <si>
    <t>Holisticum Ltd</t>
  </si>
  <si>
    <t>Kuressaare Port Storehouse Ltd</t>
  </si>
  <si>
    <t>NGO Paide unit of Information Centre for Sustainable Renovation</t>
  </si>
  <si>
    <t>NGO Museum of Mr Evald Okas</t>
  </si>
  <si>
    <t>TRANSCOM ASSETS Ltd</t>
  </si>
  <si>
    <t>Arens Assets Ltd</t>
  </si>
  <si>
    <t>Classroom Ltd</t>
  </si>
  <si>
    <t>Development of a community centre for  NGO Paide unit of Information Centre for Sustainable Renovation</t>
  </si>
  <si>
    <t>Holistic lifestyle centre (Tolli str 4, Kuressaare)</t>
  </si>
  <si>
    <t>Development of an historic inn into a guest house and remote workplace (F. R. Kreutzwaldi str 52, Võru)</t>
  </si>
  <si>
    <t>Renovation of the spirits barn of the Lihula manor into community handicraft centre and heritage protection information centre  (Linnuse road 1, Lihula city)</t>
  </si>
  <si>
    <t>Renovation of a historical building (timber) at Kesk str 19, Valga</t>
  </si>
  <si>
    <t>Renovation of Kuressaare port storehouse (Veski str 9, Kuressaare)</t>
  </si>
  <si>
    <t>Puppet theatre. Renovation of a building at Lossi str 3, Viljandi</t>
  </si>
  <si>
    <t>Renovation of a historic Valga city school at Kesk str 22, Valga</t>
  </si>
  <si>
    <t>Renovation of the Rehbinder House into a public visitor centre with an permanent exhibition and museum of historic Estonian furniture (Tallinna str 5, Rakvere)</t>
  </si>
  <si>
    <t>Renovation of a building at Kauba str 1,  Kuressaare</t>
  </si>
  <si>
    <t>Renovation of a building at Supeluse str 1, Pärnu</t>
  </si>
  <si>
    <t>Restoration of Pärnu Eliisabet Church (Nikolai str 22, Pärnu).</t>
  </si>
  <si>
    <t>Renovation and activation of Pärnu cultural heritage monument (Ranna boulevard 3, Pärnu)</t>
  </si>
  <si>
    <t>Renovation of a building at Kreutzwaldi str 36, Võru for the public community use</t>
  </si>
  <si>
    <t>Renovation of Viljandi Aeroplane Factory as a public cooperation centre (Hariduse str 12a, Viljandi linn)</t>
  </si>
  <si>
    <t xml:space="preserve">Negatiivne otsus toetuse eraldamise osas, sest taotletava toetuse summa ei jää punktis 8.1 nimetatud toetuse vahemikku ühele projektile </t>
  </si>
  <si>
    <t>Turning Kuressaare Postal House into a multifunctional community house</t>
  </si>
  <si>
    <t>Competence and development centre for creative education (Lossi str 30, Viljandi)</t>
  </si>
  <si>
    <t>HouseofExperience (F. R. Kreutzwaldi str 39, Võru)</t>
  </si>
  <si>
    <t>Renovation and extension of a commercial building at Ehte str 2, Haapsalu</t>
  </si>
  <si>
    <t>Renovation of a building situated at Valga central square for public use (Sepa str 4, Valga)</t>
  </si>
  <si>
    <t>Renovation and rebuilding of a commercial and a residential building at Tartu str 24/24A, Viljandi</t>
  </si>
  <si>
    <t>Renovation of Rakvere city mound windmill into a visitor centre (Vallimäe road 2, Rakvere)</t>
  </si>
  <si>
    <t>Renovation of Arensburg hotel and reconstruction of a historic courtyard. Providing new spa, cultural and culinary experiences to the public</t>
  </si>
  <si>
    <t>Negative grant decision as the grant amount applied for does not meet the eligibility criteria set in point 8.1</t>
  </si>
  <si>
    <t xml:space="preserve">Development of the museum of Mr Evald Okas into a year-round art centre </t>
  </si>
  <si>
    <t>Renovation of a building situated along the Pärnu city moat into a cafe-wine shop (Sadama str 5, Pärnu)</t>
  </si>
  <si>
    <t>Renovation of a building at Uus str 2, Pärnu into a Town Hall Courtyard Music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</si>
</sst>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0.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color rgb="FFFFC00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2" borderId="1" xfId="0" applyFill="1" applyBorder="1"/>
    <xf numFmtId="0" fontId="0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3" fontId="0" fillId="0" borderId="0" xfId="0" applyNumberFormat="1"/>
    <xf numFmtId="44" fontId="0" fillId="0" borderId="0" xfId="1" applyFont="1" applyAlignment="1">
      <alignment wrapText="1"/>
    </xf>
    <xf numFmtId="44" fontId="3" fillId="4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4" fontId="0" fillId="3" borderId="1" xfId="0" applyNumberFormat="1" applyFont="1" applyFill="1" applyBorder="1"/>
    <xf numFmtId="4" fontId="0" fillId="2" borderId="1" xfId="1" applyNumberFormat="1" applyFont="1" applyFill="1" applyBorder="1" applyAlignment="1">
      <alignment wrapText="1"/>
    </xf>
    <xf numFmtId="4" fontId="0" fillId="2" borderId="1" xfId="0" applyNumberFormat="1" applyFont="1" applyFill="1" applyBorder="1"/>
    <xf numFmtId="4" fontId="0" fillId="3" borderId="1" xfId="1" applyNumberFormat="1" applyFont="1" applyFill="1" applyBorder="1" applyAlignment="1">
      <alignment wrapText="1"/>
    </xf>
    <xf numFmtId="164" fontId="5" fillId="0" borderId="1" xfId="2" applyNumberFormat="1" applyFont="1" applyFill="1" applyBorder="1"/>
    <xf numFmtId="164" fontId="0" fillId="2" borderId="1" xfId="2" applyNumberFormat="1" applyFont="1" applyFill="1" applyBorder="1"/>
    <xf numFmtId="165" fontId="5" fillId="0" borderId="1" xfId="0" applyNumberFormat="1" applyFont="1" applyFill="1" applyBorder="1"/>
    <xf numFmtId="165" fontId="0" fillId="0" borderId="1" xfId="0" applyNumberFormat="1" applyBorder="1"/>
    <xf numFmtId="44" fontId="3" fillId="0" borderId="1" xfId="1" applyFont="1" applyBorder="1" applyAlignment="1">
      <alignment wrapText="1"/>
    </xf>
    <xf numFmtId="0" fontId="0" fillId="0" borderId="0" xfId="0" applyAlignment="1">
      <alignment horizontal="right" wrapText="1"/>
    </xf>
    <xf numFmtId="44" fontId="2" fillId="0" borderId="1" xfId="1" applyFont="1" applyBorder="1" applyAlignment="1">
      <alignment wrapText="1"/>
    </xf>
    <xf numFmtId="44" fontId="0" fillId="5" borderId="1" xfId="1" applyFont="1" applyFill="1" applyBorder="1" applyAlignment="1">
      <alignment wrapText="1"/>
    </xf>
    <xf numFmtId="0" fontId="0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applyFont="1" applyFill="1" applyBorder="1" applyAlignment="1">
      <alignment wrapText="1"/>
    </xf>
    <xf numFmtId="4" fontId="2" fillId="6" borderId="1" xfId="0" applyNumberFormat="1" applyFont="1" applyFill="1" applyBorder="1"/>
    <xf numFmtId="164" fontId="2" fillId="6" borderId="1" xfId="2" applyNumberFormat="1" applyFont="1" applyFill="1" applyBorder="1"/>
    <xf numFmtId="165" fontId="2" fillId="6" borderId="1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2" xfId="0" applyFont="1" applyFill="1" applyBorder="1" applyAlignment="1">
      <alignment horizontal="left"/>
    </xf>
    <xf numFmtId="4" fontId="6" fillId="0" borderId="1" xfId="1" applyNumberFormat="1" applyFont="1" applyFill="1" applyBorder="1" applyAlignment="1">
      <alignment wrapText="1"/>
    </xf>
    <xf numFmtId="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4" fontId="7" fillId="0" borderId="1" xfId="1" applyNumberFormat="1" applyFont="1" applyFill="1" applyBorder="1" applyAlignment="1">
      <alignment wrapText="1"/>
    </xf>
    <xf numFmtId="4" fontId="7" fillId="0" borderId="1" xfId="1" applyNumberFormat="1" applyFont="1" applyFill="1" applyBorder="1"/>
    <xf numFmtId="4" fontId="7" fillId="0" borderId="1" xfId="0" applyNumberFormat="1" applyFont="1" applyFill="1" applyBorder="1"/>
    <xf numFmtId="0" fontId="2" fillId="0" borderId="0" xfId="0" applyFont="1"/>
    <xf numFmtId="0" fontId="8" fillId="0" borderId="1" xfId="0" applyFont="1" applyBorder="1" applyAlignment="1">
      <alignment horizontal="center"/>
    </xf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4" fontId="9" fillId="3" borderId="1" xfId="0" applyNumberFormat="1" applyFont="1" applyFill="1" applyBorder="1"/>
    <xf numFmtId="0" fontId="8" fillId="2" borderId="1" xfId="0" applyFont="1" applyFill="1" applyBorder="1"/>
    <xf numFmtId="164" fontId="8" fillId="2" borderId="1" xfId="2" applyNumberFormat="1" applyFont="1" applyFill="1" applyBorder="1"/>
    <xf numFmtId="165" fontId="8" fillId="0" borderId="1" xfId="0" applyNumberFormat="1" applyFont="1" applyBorder="1"/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opLeftCell="A13" zoomScale="110" zoomScaleNormal="110" workbookViewId="0">
      <selection activeCell="E31" sqref="E31"/>
    </sheetView>
  </sheetViews>
  <sheetFormatPr defaultRowHeight="14.5" x14ac:dyDescent="0.35"/>
  <cols>
    <col min="1" max="1" width="3.7265625" customWidth="1"/>
    <col min="2" max="2" width="13.54296875" customWidth="1"/>
    <col min="3" max="3" width="39.1796875" style="1" customWidth="1"/>
    <col min="4" max="4" width="23.26953125" style="1" customWidth="1"/>
    <col min="5" max="5" width="20" style="15" customWidth="1"/>
    <col min="9" max="9" width="11.54296875" customWidth="1"/>
    <col min="12" max="12" width="9.81640625" customWidth="1"/>
  </cols>
  <sheetData>
    <row r="1" spans="1:13" x14ac:dyDescent="0.35">
      <c r="J1" s="40"/>
      <c r="K1" s="40" t="s">
        <v>90</v>
      </c>
      <c r="L1" s="39"/>
    </row>
    <row r="2" spans="1:13" x14ac:dyDescent="0.35">
      <c r="J2" s="40"/>
      <c r="K2" s="40" t="s">
        <v>71</v>
      </c>
      <c r="L2" s="39"/>
    </row>
    <row r="3" spans="1:13" ht="29" x14ac:dyDescent="0.35">
      <c r="B3" s="12" t="s">
        <v>60</v>
      </c>
      <c r="C3" s="13" t="s">
        <v>61</v>
      </c>
      <c r="D3" s="13" t="s">
        <v>62</v>
      </c>
      <c r="E3" s="16" t="s">
        <v>66</v>
      </c>
      <c r="F3" s="12" t="s">
        <v>64</v>
      </c>
      <c r="G3" s="12" t="s">
        <v>63</v>
      </c>
      <c r="H3" s="12" t="s">
        <v>65</v>
      </c>
      <c r="I3" s="13" t="s">
        <v>70</v>
      </c>
      <c r="J3" s="40"/>
      <c r="K3" s="41" t="s">
        <v>72</v>
      </c>
      <c r="L3" s="39"/>
    </row>
    <row r="4" spans="1:13" ht="58" x14ac:dyDescent="0.35">
      <c r="A4" s="32">
        <v>1</v>
      </c>
      <c r="B4" s="46" t="s">
        <v>0</v>
      </c>
      <c r="C4" s="47" t="s">
        <v>1</v>
      </c>
      <c r="D4" s="47" t="s">
        <v>2</v>
      </c>
      <c r="E4" s="48">
        <v>500000</v>
      </c>
      <c r="F4" s="19">
        <v>91</v>
      </c>
      <c r="G4" s="19">
        <v>88</v>
      </c>
      <c r="H4" s="24">
        <f>1-(G4/F4)</f>
        <v>3.2967032967032961E-2</v>
      </c>
      <c r="I4" s="26">
        <f t="shared" ref="I4:I29" si="0">(F4+G4)/2</f>
        <v>89.5</v>
      </c>
      <c r="K4" s="17"/>
      <c r="M4" s="14"/>
    </row>
    <row r="5" spans="1:13" ht="29" x14ac:dyDescent="0.35">
      <c r="A5" s="32">
        <v>2</v>
      </c>
      <c r="B5" s="46" t="s">
        <v>3</v>
      </c>
      <c r="C5" s="47" t="s">
        <v>4</v>
      </c>
      <c r="D5" s="47" t="s">
        <v>5</v>
      </c>
      <c r="E5" s="49">
        <v>399984</v>
      </c>
      <c r="F5" s="19">
        <v>89</v>
      </c>
      <c r="G5" s="19">
        <v>89</v>
      </c>
      <c r="H5" s="24">
        <f>(F5/G5)-1</f>
        <v>0</v>
      </c>
      <c r="I5" s="26">
        <f t="shared" si="0"/>
        <v>89</v>
      </c>
    </row>
    <row r="6" spans="1:13" ht="29" x14ac:dyDescent="0.35">
      <c r="A6" s="32">
        <v>3</v>
      </c>
      <c r="B6" s="46" t="s">
        <v>6</v>
      </c>
      <c r="C6" s="47" t="s">
        <v>7</v>
      </c>
      <c r="D6" s="47" t="s">
        <v>8</v>
      </c>
      <c r="E6" s="48">
        <v>500000</v>
      </c>
      <c r="F6" s="19">
        <v>88</v>
      </c>
      <c r="G6" s="19">
        <v>88</v>
      </c>
      <c r="H6" s="24">
        <f>(F6/G6)-1</f>
        <v>0</v>
      </c>
      <c r="I6" s="26">
        <f t="shared" si="0"/>
        <v>88</v>
      </c>
    </row>
    <row r="7" spans="1:13" x14ac:dyDescent="0.35">
      <c r="A7" s="32">
        <v>4</v>
      </c>
      <c r="B7" s="46" t="s">
        <v>6</v>
      </c>
      <c r="C7" s="47" t="s">
        <v>9</v>
      </c>
      <c r="D7" s="47" t="s">
        <v>10</v>
      </c>
      <c r="E7" s="48">
        <v>500000</v>
      </c>
      <c r="F7" s="19">
        <v>86</v>
      </c>
      <c r="G7" s="19">
        <v>89</v>
      </c>
      <c r="H7" s="24">
        <f>1-(F7/G7)</f>
        <v>3.3707865168539297E-2</v>
      </c>
      <c r="I7" s="26">
        <f t="shared" si="0"/>
        <v>87.5</v>
      </c>
    </row>
    <row r="8" spans="1:13" ht="58" x14ac:dyDescent="0.35">
      <c r="A8" s="32">
        <v>5</v>
      </c>
      <c r="B8" s="46" t="s">
        <v>11</v>
      </c>
      <c r="C8" s="47" t="s">
        <v>12</v>
      </c>
      <c r="D8" s="47" t="s">
        <v>13</v>
      </c>
      <c r="E8" s="50">
        <v>399768</v>
      </c>
      <c r="F8" s="19">
        <v>89</v>
      </c>
      <c r="G8" s="19">
        <v>82</v>
      </c>
      <c r="H8" s="24">
        <f t="shared" ref="H8:H25" si="1">(F8/G8)-1</f>
        <v>8.5365853658536661E-2</v>
      </c>
      <c r="I8" s="26">
        <f t="shared" si="0"/>
        <v>85.5</v>
      </c>
    </row>
    <row r="9" spans="1:13" ht="58" x14ac:dyDescent="0.35">
      <c r="A9" s="32">
        <v>6</v>
      </c>
      <c r="B9" s="46" t="s">
        <v>14</v>
      </c>
      <c r="C9" s="47" t="s">
        <v>15</v>
      </c>
      <c r="D9" s="47" t="s">
        <v>16</v>
      </c>
      <c r="E9" s="50">
        <v>354383.77</v>
      </c>
      <c r="F9" s="19">
        <v>86</v>
      </c>
      <c r="G9" s="19">
        <v>84</v>
      </c>
      <c r="H9" s="24">
        <f t="shared" si="1"/>
        <v>2.3809523809523725E-2</v>
      </c>
      <c r="I9" s="26">
        <f t="shared" si="0"/>
        <v>85</v>
      </c>
    </row>
    <row r="10" spans="1:13" ht="29" x14ac:dyDescent="0.35">
      <c r="A10" s="18">
        <v>7</v>
      </c>
      <c r="B10" s="44" t="s">
        <v>17</v>
      </c>
      <c r="C10" s="45" t="s">
        <v>18</v>
      </c>
      <c r="D10" s="45" t="s">
        <v>19</v>
      </c>
      <c r="E10" s="42">
        <v>500000</v>
      </c>
      <c r="F10" s="19">
        <v>86</v>
      </c>
      <c r="G10" s="19">
        <v>81</v>
      </c>
      <c r="H10" s="24">
        <f t="shared" si="1"/>
        <v>6.1728395061728447E-2</v>
      </c>
      <c r="I10" s="26">
        <f t="shared" si="0"/>
        <v>83.5</v>
      </c>
    </row>
    <row r="11" spans="1:13" ht="43.5" x14ac:dyDescent="0.35">
      <c r="A11" s="18">
        <v>8</v>
      </c>
      <c r="B11" s="44" t="s">
        <v>20</v>
      </c>
      <c r="C11" s="45" t="s">
        <v>21</v>
      </c>
      <c r="D11" s="45" t="s">
        <v>22</v>
      </c>
      <c r="E11" s="42">
        <v>500000</v>
      </c>
      <c r="F11" s="19">
        <v>83</v>
      </c>
      <c r="G11" s="19">
        <v>80</v>
      </c>
      <c r="H11" s="24">
        <f t="shared" si="1"/>
        <v>3.7500000000000089E-2</v>
      </c>
      <c r="I11" s="26">
        <f t="shared" si="0"/>
        <v>81.5</v>
      </c>
    </row>
    <row r="12" spans="1:13" ht="29" x14ac:dyDescent="0.35">
      <c r="A12" s="18">
        <v>9</v>
      </c>
      <c r="B12" s="44" t="s">
        <v>23</v>
      </c>
      <c r="C12" s="45" t="s">
        <v>24</v>
      </c>
      <c r="D12" s="45" t="s">
        <v>25</v>
      </c>
      <c r="E12" s="42">
        <v>500000</v>
      </c>
      <c r="F12" s="19">
        <v>85</v>
      </c>
      <c r="G12" s="19">
        <v>78</v>
      </c>
      <c r="H12" s="24">
        <f t="shared" si="1"/>
        <v>8.9743589743589647E-2</v>
      </c>
      <c r="I12" s="26">
        <f t="shared" si="0"/>
        <v>81.5</v>
      </c>
    </row>
    <row r="13" spans="1:13" ht="43.5" x14ac:dyDescent="0.35">
      <c r="A13" s="18">
        <v>10</v>
      </c>
      <c r="B13" s="44" t="s">
        <v>3</v>
      </c>
      <c r="C13" s="45" t="s">
        <v>26</v>
      </c>
      <c r="D13" s="45" t="s">
        <v>5</v>
      </c>
      <c r="E13" s="43">
        <v>479924</v>
      </c>
      <c r="F13" s="19">
        <v>86</v>
      </c>
      <c r="G13" s="19">
        <v>76</v>
      </c>
      <c r="H13" s="24">
        <f t="shared" si="1"/>
        <v>0.13157894736842102</v>
      </c>
      <c r="I13" s="26">
        <f t="shared" si="0"/>
        <v>81</v>
      </c>
    </row>
    <row r="14" spans="1:13" ht="43.5" x14ac:dyDescent="0.35">
      <c r="A14" s="18">
        <v>11</v>
      </c>
      <c r="B14" s="44" t="s">
        <v>27</v>
      </c>
      <c r="C14" s="45" t="s">
        <v>28</v>
      </c>
      <c r="D14" s="45" t="s">
        <v>29</v>
      </c>
      <c r="E14" s="43">
        <v>452778</v>
      </c>
      <c r="F14" s="19">
        <v>82</v>
      </c>
      <c r="G14" s="19">
        <v>74</v>
      </c>
      <c r="H14" s="24">
        <f t="shared" si="1"/>
        <v>0.10810810810810811</v>
      </c>
      <c r="I14" s="26">
        <f t="shared" si="0"/>
        <v>78</v>
      </c>
    </row>
    <row r="15" spans="1:13" ht="58" x14ac:dyDescent="0.35">
      <c r="A15" s="18">
        <v>12</v>
      </c>
      <c r="B15" s="44" t="s">
        <v>27</v>
      </c>
      <c r="C15" s="45" t="s">
        <v>30</v>
      </c>
      <c r="D15" s="45" t="s">
        <v>31</v>
      </c>
      <c r="E15" s="43">
        <v>458095.2</v>
      </c>
      <c r="F15" s="19">
        <v>76</v>
      </c>
      <c r="G15" s="19">
        <v>73</v>
      </c>
      <c r="H15" s="24">
        <f t="shared" si="1"/>
        <v>4.1095890410958846E-2</v>
      </c>
      <c r="I15" s="26">
        <f t="shared" si="0"/>
        <v>74.5</v>
      </c>
    </row>
    <row r="16" spans="1:13" ht="29" x14ac:dyDescent="0.35">
      <c r="A16" s="18">
        <v>13</v>
      </c>
      <c r="B16" s="4" t="s">
        <v>6</v>
      </c>
      <c r="C16" s="5" t="s">
        <v>32</v>
      </c>
      <c r="D16" s="6" t="s">
        <v>33</v>
      </c>
      <c r="E16" s="20">
        <v>406859.12</v>
      </c>
      <c r="F16" s="4">
        <v>75</v>
      </c>
      <c r="G16" s="3">
        <v>67</v>
      </c>
      <c r="H16" s="25">
        <f t="shared" si="1"/>
        <v>0.11940298507462677</v>
      </c>
      <c r="I16" s="27">
        <f t="shared" si="0"/>
        <v>71</v>
      </c>
    </row>
    <row r="17" spans="1:10" ht="29" x14ac:dyDescent="0.35">
      <c r="A17" s="18">
        <v>14</v>
      </c>
      <c r="B17" s="7" t="s">
        <v>23</v>
      </c>
      <c r="C17" s="8" t="s">
        <v>34</v>
      </c>
      <c r="D17" s="9" t="s">
        <v>35</v>
      </c>
      <c r="E17" s="21">
        <v>500000</v>
      </c>
      <c r="F17" s="7">
        <v>72</v>
      </c>
      <c r="G17" s="3">
        <v>67</v>
      </c>
      <c r="H17" s="25">
        <f t="shared" si="1"/>
        <v>7.4626865671641784E-2</v>
      </c>
      <c r="I17" s="27">
        <f t="shared" si="0"/>
        <v>69.5</v>
      </c>
    </row>
    <row r="18" spans="1:10" ht="58" x14ac:dyDescent="0.35">
      <c r="A18" s="52">
        <v>15</v>
      </c>
      <c r="B18" s="53" t="s">
        <v>20</v>
      </c>
      <c r="C18" s="54" t="s">
        <v>36</v>
      </c>
      <c r="D18" s="54" t="s">
        <v>37</v>
      </c>
      <c r="E18" s="55">
        <v>528311.84</v>
      </c>
      <c r="F18" s="53">
        <v>69</v>
      </c>
      <c r="G18" s="56">
        <v>69</v>
      </c>
      <c r="H18" s="57">
        <f t="shared" si="1"/>
        <v>0</v>
      </c>
      <c r="I18" s="58">
        <f t="shared" si="0"/>
        <v>69</v>
      </c>
      <c r="J18" s="51" t="s">
        <v>131</v>
      </c>
    </row>
    <row r="19" spans="1:10" ht="43.5" x14ac:dyDescent="0.35">
      <c r="A19" s="18">
        <v>16</v>
      </c>
      <c r="B19" s="7" t="s">
        <v>23</v>
      </c>
      <c r="C19" s="8" t="s">
        <v>38</v>
      </c>
      <c r="D19" s="9" t="s">
        <v>39</v>
      </c>
      <c r="E19" s="22">
        <v>500000</v>
      </c>
      <c r="F19" s="7">
        <v>70</v>
      </c>
      <c r="G19" s="3">
        <v>65</v>
      </c>
      <c r="H19" s="25">
        <f t="shared" si="1"/>
        <v>7.6923076923076872E-2</v>
      </c>
      <c r="I19" s="27">
        <f t="shared" si="0"/>
        <v>67.5</v>
      </c>
    </row>
    <row r="20" spans="1:10" ht="43.5" x14ac:dyDescent="0.35">
      <c r="A20" s="18">
        <v>17</v>
      </c>
      <c r="B20" s="4" t="s">
        <v>23</v>
      </c>
      <c r="C20" s="5" t="s">
        <v>40</v>
      </c>
      <c r="D20" s="6" t="s">
        <v>41</v>
      </c>
      <c r="E20" s="20">
        <v>458990</v>
      </c>
      <c r="F20" s="4">
        <v>69</v>
      </c>
      <c r="G20" s="3">
        <v>64</v>
      </c>
      <c r="H20" s="25">
        <f t="shared" si="1"/>
        <v>7.8125E-2</v>
      </c>
      <c r="I20" s="27">
        <f t="shared" si="0"/>
        <v>66.5</v>
      </c>
    </row>
    <row r="21" spans="1:10" ht="29" x14ac:dyDescent="0.35">
      <c r="A21" s="18">
        <v>18</v>
      </c>
      <c r="B21" s="7" t="s">
        <v>14</v>
      </c>
      <c r="C21" s="10" t="s">
        <v>42</v>
      </c>
      <c r="D21" s="9" t="s">
        <v>43</v>
      </c>
      <c r="E21" s="22">
        <v>499424.57</v>
      </c>
      <c r="F21" s="7">
        <v>67</v>
      </c>
      <c r="G21" s="3">
        <v>64</v>
      </c>
      <c r="H21" s="25">
        <f t="shared" si="1"/>
        <v>4.6875E-2</v>
      </c>
      <c r="I21" s="27">
        <f t="shared" si="0"/>
        <v>65.5</v>
      </c>
    </row>
    <row r="22" spans="1:10" ht="58" x14ac:dyDescent="0.35">
      <c r="A22" s="18">
        <v>19</v>
      </c>
      <c r="B22" s="4" t="s">
        <v>6</v>
      </c>
      <c r="C22" s="5" t="s">
        <v>44</v>
      </c>
      <c r="D22" s="6" t="s">
        <v>45</v>
      </c>
      <c r="E22" s="20">
        <v>426220.38</v>
      </c>
      <c r="F22" s="4">
        <v>65</v>
      </c>
      <c r="G22" s="3">
        <v>61</v>
      </c>
      <c r="H22" s="25">
        <f t="shared" si="1"/>
        <v>6.5573770491803351E-2</v>
      </c>
      <c r="I22" s="27">
        <f t="shared" si="0"/>
        <v>63</v>
      </c>
    </row>
    <row r="23" spans="1:10" ht="29" x14ac:dyDescent="0.35">
      <c r="A23" s="18">
        <v>20</v>
      </c>
      <c r="B23" s="7" t="s">
        <v>6</v>
      </c>
      <c r="C23" s="11" t="s">
        <v>46</v>
      </c>
      <c r="D23" s="9" t="s">
        <v>47</v>
      </c>
      <c r="E23" s="21">
        <v>500000</v>
      </c>
      <c r="F23" s="7">
        <v>66</v>
      </c>
      <c r="G23" s="3">
        <v>58</v>
      </c>
      <c r="H23" s="25">
        <f t="shared" si="1"/>
        <v>0.13793103448275867</v>
      </c>
      <c r="I23" s="27">
        <f t="shared" si="0"/>
        <v>62</v>
      </c>
    </row>
    <row r="24" spans="1:10" ht="29" x14ac:dyDescent="0.35">
      <c r="A24" s="18">
        <v>21</v>
      </c>
      <c r="B24" s="4" t="s">
        <v>20</v>
      </c>
      <c r="C24" s="5" t="s">
        <v>48</v>
      </c>
      <c r="D24" s="6" t="s">
        <v>49</v>
      </c>
      <c r="E24" s="21">
        <v>500000</v>
      </c>
      <c r="F24" s="4">
        <v>64</v>
      </c>
      <c r="G24" s="3">
        <v>58</v>
      </c>
      <c r="H24" s="25">
        <f t="shared" si="1"/>
        <v>0.10344827586206895</v>
      </c>
      <c r="I24" s="27">
        <f t="shared" si="0"/>
        <v>61</v>
      </c>
    </row>
    <row r="25" spans="1:10" ht="43.5" x14ac:dyDescent="0.35">
      <c r="A25" s="18">
        <v>22</v>
      </c>
      <c r="B25" s="7" t="s">
        <v>23</v>
      </c>
      <c r="C25" s="8" t="s">
        <v>50</v>
      </c>
      <c r="D25" s="9" t="s">
        <v>51</v>
      </c>
      <c r="E25" s="22">
        <v>296994.34000000003</v>
      </c>
      <c r="F25" s="7">
        <v>62</v>
      </c>
      <c r="G25" s="3">
        <v>56</v>
      </c>
      <c r="H25" s="25">
        <f t="shared" si="1"/>
        <v>0.10714285714285721</v>
      </c>
      <c r="I25" s="27">
        <f t="shared" si="0"/>
        <v>59</v>
      </c>
    </row>
    <row r="26" spans="1:10" ht="29" x14ac:dyDescent="0.35">
      <c r="A26" s="18">
        <v>23</v>
      </c>
      <c r="B26" s="4" t="s">
        <v>3</v>
      </c>
      <c r="C26" s="5" t="s">
        <v>52</v>
      </c>
      <c r="D26" s="6" t="s">
        <v>53</v>
      </c>
      <c r="E26" s="23">
        <v>500000</v>
      </c>
      <c r="F26" s="4">
        <v>53</v>
      </c>
      <c r="G26" s="3">
        <v>59</v>
      </c>
      <c r="H26" s="25">
        <f>1-(F26/G26)</f>
        <v>0.10169491525423724</v>
      </c>
      <c r="I26" s="27">
        <f t="shared" si="0"/>
        <v>56</v>
      </c>
    </row>
    <row r="27" spans="1:10" ht="29" x14ac:dyDescent="0.35">
      <c r="A27" s="18">
        <v>24</v>
      </c>
      <c r="B27" s="7" t="s">
        <v>17</v>
      </c>
      <c r="C27" s="8" t="s">
        <v>54</v>
      </c>
      <c r="D27" s="9" t="s">
        <v>55</v>
      </c>
      <c r="E27" s="22">
        <v>424502.4</v>
      </c>
      <c r="F27" s="7">
        <v>56</v>
      </c>
      <c r="G27" s="3">
        <v>56</v>
      </c>
      <c r="H27" s="25">
        <f>(F27/G27)-1</f>
        <v>0</v>
      </c>
      <c r="I27" s="27">
        <f t="shared" si="0"/>
        <v>56</v>
      </c>
    </row>
    <row r="28" spans="1:10" ht="29" x14ac:dyDescent="0.35">
      <c r="A28" s="18">
        <v>25</v>
      </c>
      <c r="B28" s="4" t="s">
        <v>14</v>
      </c>
      <c r="C28" s="5" t="s">
        <v>56</v>
      </c>
      <c r="D28" s="6" t="s">
        <v>57</v>
      </c>
      <c r="E28" s="20">
        <v>274720</v>
      </c>
      <c r="F28" s="4">
        <v>53</v>
      </c>
      <c r="G28" s="3">
        <v>58</v>
      </c>
      <c r="H28" s="25">
        <f>1-(F28/G28)</f>
        <v>8.6206896551724088E-2</v>
      </c>
      <c r="I28" s="27">
        <f t="shared" si="0"/>
        <v>55.5</v>
      </c>
    </row>
    <row r="29" spans="1:10" ht="29" x14ac:dyDescent="0.35">
      <c r="A29" s="33">
        <v>26</v>
      </c>
      <c r="B29" s="34" t="s">
        <v>20</v>
      </c>
      <c r="C29" s="35" t="s">
        <v>58</v>
      </c>
      <c r="D29" s="35" t="s">
        <v>59</v>
      </c>
      <c r="E29" s="36">
        <v>217375</v>
      </c>
      <c r="F29" s="34">
        <v>40</v>
      </c>
      <c r="G29" s="34">
        <v>36</v>
      </c>
      <c r="H29" s="37">
        <f>(F29/G29)-1</f>
        <v>0.11111111111111116</v>
      </c>
      <c r="I29" s="38">
        <f t="shared" si="0"/>
        <v>38</v>
      </c>
    </row>
    <row r="30" spans="1:10" x14ac:dyDescent="0.35">
      <c r="D30" s="29" t="s">
        <v>67</v>
      </c>
      <c r="E30" s="28">
        <f>SUM(E4:E29)-E18</f>
        <v>11050018.780000001</v>
      </c>
      <c r="F30" s="2"/>
      <c r="G30" s="2"/>
      <c r="H30" s="2"/>
    </row>
    <row r="31" spans="1:10" x14ac:dyDescent="0.35">
      <c r="D31" s="29" t="s">
        <v>68</v>
      </c>
      <c r="E31" s="31">
        <v>2859647</v>
      </c>
    </row>
    <row r="32" spans="1:10" x14ac:dyDescent="0.35">
      <c r="D32" s="29" t="s">
        <v>69</v>
      </c>
      <c r="E32" s="30">
        <f>E31-E30</f>
        <v>-8190371.7800000012</v>
      </c>
    </row>
    <row r="33" spans="4:5" x14ac:dyDescent="0.35">
      <c r="D33" s="29" t="s">
        <v>73</v>
      </c>
      <c r="E33" s="15">
        <f>E4+E5+E6+E7+E8+E9</f>
        <v>2654135.77</v>
      </c>
    </row>
    <row r="34" spans="4:5" x14ac:dyDescent="0.35">
      <c r="D34" s="29" t="s">
        <v>69</v>
      </c>
      <c r="E34" s="15">
        <f>E31-E33</f>
        <v>205511.22999999998</v>
      </c>
    </row>
  </sheetData>
  <autoFilter ref="B3:I29" xr:uid="{00000000-0009-0000-0000-000000000000}">
    <sortState xmlns:xlrd2="http://schemas.microsoft.com/office/spreadsheetml/2017/richdata2" ref="B4:I32">
      <sortCondition descending="1" ref="I3:I29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0A87B-4798-49E7-82CB-6F7B0DF71D88}">
  <dimension ref="A1:M34"/>
  <sheetViews>
    <sheetView tabSelected="1" workbookViewId="0">
      <selection activeCell="G33" sqref="G33"/>
    </sheetView>
  </sheetViews>
  <sheetFormatPr defaultRowHeight="14.5" x14ac:dyDescent="0.35"/>
  <cols>
    <col min="1" max="1" width="3.7265625" customWidth="1"/>
    <col min="2" max="2" width="13.54296875" hidden="1" customWidth="1"/>
    <col min="3" max="3" width="42.26953125" style="1" customWidth="1"/>
    <col min="4" max="4" width="24.81640625" style="1" customWidth="1"/>
    <col min="5" max="5" width="20" style="15" customWidth="1"/>
    <col min="6" max="6" width="10.54296875" customWidth="1"/>
    <col min="7" max="7" width="10" customWidth="1"/>
    <col min="8" max="8" width="8.7265625" customWidth="1"/>
    <col min="9" max="9" width="11.54296875" customWidth="1"/>
    <col min="12" max="12" width="9.81640625" customWidth="1"/>
  </cols>
  <sheetData>
    <row r="1" spans="1:13" x14ac:dyDescent="0.35">
      <c r="J1" s="40"/>
      <c r="K1" s="40" t="s">
        <v>87</v>
      </c>
      <c r="L1" s="39"/>
    </row>
    <row r="2" spans="1:13" x14ac:dyDescent="0.35">
      <c r="J2" s="40"/>
      <c r="K2" s="40" t="s">
        <v>88</v>
      </c>
      <c r="L2" s="39"/>
    </row>
    <row r="3" spans="1:13" ht="29" x14ac:dyDescent="0.35">
      <c r="B3" s="12" t="s">
        <v>75</v>
      </c>
      <c r="C3" s="13" t="s">
        <v>74</v>
      </c>
      <c r="D3" s="13" t="s">
        <v>80</v>
      </c>
      <c r="E3" s="16" t="s">
        <v>76</v>
      </c>
      <c r="F3" s="12" t="s">
        <v>78</v>
      </c>
      <c r="G3" s="12" t="s">
        <v>77</v>
      </c>
      <c r="H3" s="13" t="s">
        <v>89</v>
      </c>
      <c r="I3" s="13" t="s">
        <v>79</v>
      </c>
      <c r="J3" s="40"/>
      <c r="K3" s="41" t="s">
        <v>86</v>
      </c>
      <c r="L3" s="39"/>
    </row>
    <row r="4" spans="1:13" ht="58" x14ac:dyDescent="0.35">
      <c r="A4" s="32">
        <v>1</v>
      </c>
      <c r="B4" s="46" t="s">
        <v>0</v>
      </c>
      <c r="C4" s="47" t="s">
        <v>119</v>
      </c>
      <c r="D4" s="47" t="s">
        <v>92</v>
      </c>
      <c r="E4" s="48">
        <v>500000</v>
      </c>
      <c r="F4" s="19">
        <v>91</v>
      </c>
      <c r="G4" s="19">
        <v>88</v>
      </c>
      <c r="H4" s="24">
        <f>1-(G4/F4)</f>
        <v>3.2967032967032961E-2</v>
      </c>
      <c r="I4" s="26">
        <f t="shared" ref="I4:I29" si="0">(F4+G4)/2</f>
        <v>89.5</v>
      </c>
      <c r="K4" s="17"/>
      <c r="M4" s="14"/>
    </row>
    <row r="5" spans="1:13" ht="29" x14ac:dyDescent="0.35">
      <c r="A5" s="32">
        <v>2</v>
      </c>
      <c r="B5" s="46" t="s">
        <v>3</v>
      </c>
      <c r="C5" s="47" t="s">
        <v>120</v>
      </c>
      <c r="D5" s="47" t="s">
        <v>91</v>
      </c>
      <c r="E5" s="49">
        <v>399984</v>
      </c>
      <c r="F5" s="19">
        <v>89</v>
      </c>
      <c r="G5" s="19">
        <v>89</v>
      </c>
      <c r="H5" s="24">
        <f>(F5/G5)-1</f>
        <v>0</v>
      </c>
      <c r="I5" s="26">
        <f t="shared" si="0"/>
        <v>89</v>
      </c>
    </row>
    <row r="6" spans="1:13" ht="29" x14ac:dyDescent="0.35">
      <c r="A6" s="32">
        <v>3</v>
      </c>
      <c r="B6" s="46" t="s">
        <v>6</v>
      </c>
      <c r="C6" s="47" t="s">
        <v>121</v>
      </c>
      <c r="D6" s="47" t="s">
        <v>110</v>
      </c>
      <c r="E6" s="48">
        <v>500000</v>
      </c>
      <c r="F6" s="19">
        <v>88</v>
      </c>
      <c r="G6" s="19">
        <v>88</v>
      </c>
      <c r="H6" s="24">
        <f>(F6/G6)-1</f>
        <v>0</v>
      </c>
      <c r="I6" s="26">
        <f t="shared" si="0"/>
        <v>88</v>
      </c>
    </row>
    <row r="7" spans="1:13" ht="21" customHeight="1" x14ac:dyDescent="0.35">
      <c r="A7" s="32">
        <v>4</v>
      </c>
      <c r="B7" s="46" t="s">
        <v>6</v>
      </c>
      <c r="C7" s="47" t="s">
        <v>117</v>
      </c>
      <c r="D7" s="47" t="s">
        <v>109</v>
      </c>
      <c r="E7" s="48">
        <v>500000</v>
      </c>
      <c r="F7" s="19">
        <v>86</v>
      </c>
      <c r="G7" s="19">
        <v>89</v>
      </c>
      <c r="H7" s="24">
        <f>1-(F7/G7)</f>
        <v>3.3707865168539297E-2</v>
      </c>
      <c r="I7" s="26">
        <f t="shared" si="0"/>
        <v>87.5</v>
      </c>
    </row>
    <row r="8" spans="1:13" ht="43.5" x14ac:dyDescent="0.35">
      <c r="A8" s="32">
        <v>5</v>
      </c>
      <c r="B8" s="46" t="s">
        <v>11</v>
      </c>
      <c r="C8" s="47" t="s">
        <v>116</v>
      </c>
      <c r="D8" s="47" t="s">
        <v>111</v>
      </c>
      <c r="E8" s="50">
        <v>399768</v>
      </c>
      <c r="F8" s="19">
        <v>89</v>
      </c>
      <c r="G8" s="19">
        <v>82</v>
      </c>
      <c r="H8" s="24">
        <f t="shared" ref="H8:H25" si="1">(F8/G8)-1</f>
        <v>8.5365853658536661E-2</v>
      </c>
      <c r="I8" s="26">
        <f t="shared" si="0"/>
        <v>85.5</v>
      </c>
    </row>
    <row r="9" spans="1:13" ht="43.5" x14ac:dyDescent="0.35">
      <c r="A9" s="32">
        <v>6</v>
      </c>
      <c r="B9" s="46" t="s">
        <v>14</v>
      </c>
      <c r="C9" s="47" t="s">
        <v>118</v>
      </c>
      <c r="D9" s="47" t="s">
        <v>108</v>
      </c>
      <c r="E9" s="50">
        <v>354383.77</v>
      </c>
      <c r="F9" s="19">
        <v>86</v>
      </c>
      <c r="G9" s="19">
        <v>84</v>
      </c>
      <c r="H9" s="24">
        <f t="shared" si="1"/>
        <v>2.3809523809523725E-2</v>
      </c>
      <c r="I9" s="26">
        <f t="shared" si="0"/>
        <v>85</v>
      </c>
    </row>
    <row r="10" spans="1:13" ht="29" x14ac:dyDescent="0.35">
      <c r="A10" s="18">
        <v>7</v>
      </c>
      <c r="B10" s="44" t="s">
        <v>17</v>
      </c>
      <c r="C10" s="45" t="s">
        <v>141</v>
      </c>
      <c r="D10" s="45" t="s">
        <v>112</v>
      </c>
      <c r="E10" s="42">
        <v>500000</v>
      </c>
      <c r="F10" s="19">
        <v>86</v>
      </c>
      <c r="G10" s="19">
        <v>81</v>
      </c>
      <c r="H10" s="24">
        <f t="shared" si="1"/>
        <v>6.1728395061728447E-2</v>
      </c>
      <c r="I10" s="26">
        <f t="shared" si="0"/>
        <v>83.5</v>
      </c>
    </row>
    <row r="11" spans="1:13" ht="29" x14ac:dyDescent="0.35">
      <c r="A11" s="18">
        <v>8</v>
      </c>
      <c r="B11" s="44" t="s">
        <v>20</v>
      </c>
      <c r="C11" s="45" t="s">
        <v>122</v>
      </c>
      <c r="D11" s="45" t="s">
        <v>94</v>
      </c>
      <c r="E11" s="42">
        <v>500000</v>
      </c>
      <c r="F11" s="19">
        <v>83</v>
      </c>
      <c r="G11" s="19">
        <v>80</v>
      </c>
      <c r="H11" s="24">
        <f t="shared" si="1"/>
        <v>3.7500000000000089E-2</v>
      </c>
      <c r="I11" s="26">
        <f t="shared" si="0"/>
        <v>81.5</v>
      </c>
    </row>
    <row r="12" spans="1:13" ht="29" x14ac:dyDescent="0.35">
      <c r="A12" s="18">
        <v>9</v>
      </c>
      <c r="B12" s="44" t="s">
        <v>23</v>
      </c>
      <c r="C12" s="45" t="s">
        <v>143</v>
      </c>
      <c r="D12" s="45" t="s">
        <v>93</v>
      </c>
      <c r="E12" s="42">
        <v>500000</v>
      </c>
      <c r="F12" s="19">
        <v>85</v>
      </c>
      <c r="G12" s="19">
        <v>78</v>
      </c>
      <c r="H12" s="24">
        <f t="shared" si="1"/>
        <v>8.9743589743589647E-2</v>
      </c>
      <c r="I12" s="26">
        <f t="shared" si="0"/>
        <v>81.5</v>
      </c>
    </row>
    <row r="13" spans="1:13" ht="29" x14ac:dyDescent="0.35">
      <c r="A13" s="18">
        <v>10</v>
      </c>
      <c r="B13" s="44" t="s">
        <v>3</v>
      </c>
      <c r="C13" s="45" t="s">
        <v>123</v>
      </c>
      <c r="D13" s="45" t="s">
        <v>91</v>
      </c>
      <c r="E13" s="43">
        <v>479924</v>
      </c>
      <c r="F13" s="19">
        <v>86</v>
      </c>
      <c r="G13" s="19">
        <v>76</v>
      </c>
      <c r="H13" s="24">
        <f t="shared" si="1"/>
        <v>0.13157894736842102</v>
      </c>
      <c r="I13" s="26">
        <f t="shared" si="0"/>
        <v>81</v>
      </c>
    </row>
    <row r="14" spans="1:13" ht="29" x14ac:dyDescent="0.35">
      <c r="A14" s="18">
        <v>11</v>
      </c>
      <c r="B14" s="44" t="s">
        <v>27</v>
      </c>
      <c r="C14" s="45" t="s">
        <v>138</v>
      </c>
      <c r="D14" s="45" t="s">
        <v>107</v>
      </c>
      <c r="E14" s="43">
        <v>452778</v>
      </c>
      <c r="F14" s="19">
        <v>82</v>
      </c>
      <c r="G14" s="19">
        <v>74</v>
      </c>
      <c r="H14" s="24">
        <f t="shared" si="1"/>
        <v>0.10810810810810811</v>
      </c>
      <c r="I14" s="26">
        <f t="shared" si="0"/>
        <v>78</v>
      </c>
    </row>
    <row r="15" spans="1:13" ht="58" x14ac:dyDescent="0.35">
      <c r="A15" s="18">
        <v>12</v>
      </c>
      <c r="B15" s="44" t="s">
        <v>27</v>
      </c>
      <c r="C15" s="45" t="s">
        <v>124</v>
      </c>
      <c r="D15" s="45" t="s">
        <v>95</v>
      </c>
      <c r="E15" s="43">
        <v>458095.2</v>
      </c>
      <c r="F15" s="19">
        <v>76</v>
      </c>
      <c r="G15" s="19">
        <v>73</v>
      </c>
      <c r="H15" s="24">
        <f t="shared" si="1"/>
        <v>4.1095890410958846E-2</v>
      </c>
      <c r="I15" s="26">
        <f t="shared" si="0"/>
        <v>74.5</v>
      </c>
    </row>
    <row r="16" spans="1:13" ht="29" x14ac:dyDescent="0.35">
      <c r="A16" s="18">
        <v>13</v>
      </c>
      <c r="B16" s="4" t="s">
        <v>6</v>
      </c>
      <c r="C16" s="5" t="s">
        <v>125</v>
      </c>
      <c r="D16" s="6" t="s">
        <v>106</v>
      </c>
      <c r="E16" s="20">
        <v>406859.12</v>
      </c>
      <c r="F16" s="4">
        <v>75</v>
      </c>
      <c r="G16" s="3">
        <v>67</v>
      </c>
      <c r="H16" s="25">
        <f t="shared" si="1"/>
        <v>0.11940298507462677</v>
      </c>
      <c r="I16" s="27">
        <f t="shared" si="0"/>
        <v>71</v>
      </c>
    </row>
    <row r="17" spans="1:10" x14ac:dyDescent="0.35">
      <c r="A17" s="18">
        <v>14</v>
      </c>
      <c r="B17" s="7" t="s">
        <v>23</v>
      </c>
      <c r="C17" s="8" t="s">
        <v>126</v>
      </c>
      <c r="D17" s="9" t="s">
        <v>96</v>
      </c>
      <c r="E17" s="21">
        <v>500000</v>
      </c>
      <c r="F17" s="7">
        <v>72</v>
      </c>
      <c r="G17" s="3">
        <v>67</v>
      </c>
      <c r="H17" s="25">
        <f t="shared" si="1"/>
        <v>7.4626865671641784E-2</v>
      </c>
      <c r="I17" s="27">
        <f t="shared" si="0"/>
        <v>69.5</v>
      </c>
    </row>
    <row r="18" spans="1:10" ht="43.5" x14ac:dyDescent="0.35">
      <c r="A18" s="52">
        <v>15</v>
      </c>
      <c r="B18" s="53" t="s">
        <v>20</v>
      </c>
      <c r="C18" s="54" t="s">
        <v>130</v>
      </c>
      <c r="D18" s="54" t="s">
        <v>97</v>
      </c>
      <c r="E18" s="55">
        <v>528311.84</v>
      </c>
      <c r="F18" s="53">
        <v>69</v>
      </c>
      <c r="G18" s="56">
        <v>69</v>
      </c>
      <c r="H18" s="57">
        <f t="shared" si="1"/>
        <v>0</v>
      </c>
      <c r="I18" s="58">
        <f t="shared" si="0"/>
        <v>69</v>
      </c>
      <c r="J18" s="51" t="s">
        <v>140</v>
      </c>
    </row>
    <row r="19" spans="1:10" ht="58" x14ac:dyDescent="0.35">
      <c r="A19" s="18">
        <v>16</v>
      </c>
      <c r="B19" s="7" t="s">
        <v>23</v>
      </c>
      <c r="C19" s="8" t="s">
        <v>127</v>
      </c>
      <c r="D19" s="9" t="s">
        <v>105</v>
      </c>
      <c r="E19" s="22">
        <v>500000</v>
      </c>
      <c r="F19" s="7">
        <v>70</v>
      </c>
      <c r="G19" s="3">
        <v>65</v>
      </c>
      <c r="H19" s="25">
        <f t="shared" si="1"/>
        <v>7.6923076923076872E-2</v>
      </c>
      <c r="I19" s="27">
        <f t="shared" si="0"/>
        <v>67.5</v>
      </c>
    </row>
    <row r="20" spans="1:10" ht="29" x14ac:dyDescent="0.35">
      <c r="A20" s="18">
        <v>17</v>
      </c>
      <c r="B20" s="4" t="s">
        <v>23</v>
      </c>
      <c r="C20" s="5" t="s">
        <v>128</v>
      </c>
      <c r="D20" s="6" t="s">
        <v>113</v>
      </c>
      <c r="E20" s="20">
        <v>458990</v>
      </c>
      <c r="F20" s="4">
        <v>69</v>
      </c>
      <c r="G20" s="3">
        <v>64</v>
      </c>
      <c r="H20" s="25">
        <f t="shared" si="1"/>
        <v>7.8125E-2</v>
      </c>
      <c r="I20" s="27">
        <f t="shared" si="0"/>
        <v>66.5</v>
      </c>
    </row>
    <row r="21" spans="1:10" ht="29" x14ac:dyDescent="0.35">
      <c r="A21" s="18">
        <v>18</v>
      </c>
      <c r="B21" s="7" t="s">
        <v>14</v>
      </c>
      <c r="C21" s="10" t="s">
        <v>129</v>
      </c>
      <c r="D21" s="9" t="s">
        <v>98</v>
      </c>
      <c r="E21" s="22">
        <v>499424.57</v>
      </c>
      <c r="F21" s="7">
        <v>67</v>
      </c>
      <c r="G21" s="3">
        <v>64</v>
      </c>
      <c r="H21" s="25">
        <f t="shared" si="1"/>
        <v>4.6875E-2</v>
      </c>
      <c r="I21" s="27">
        <f t="shared" si="0"/>
        <v>65.5</v>
      </c>
    </row>
    <row r="22" spans="1:10" ht="58" x14ac:dyDescent="0.35">
      <c r="A22" s="18">
        <v>19</v>
      </c>
      <c r="B22" s="4" t="s">
        <v>6</v>
      </c>
      <c r="C22" s="5" t="s">
        <v>139</v>
      </c>
      <c r="D22" s="6" t="s">
        <v>114</v>
      </c>
      <c r="E22" s="20">
        <v>426220.38</v>
      </c>
      <c r="F22" s="4">
        <v>65</v>
      </c>
      <c r="G22" s="3">
        <v>61</v>
      </c>
      <c r="H22" s="25">
        <f t="shared" si="1"/>
        <v>6.5573770491803351E-2</v>
      </c>
      <c r="I22" s="27">
        <f t="shared" si="0"/>
        <v>63</v>
      </c>
    </row>
    <row r="23" spans="1:10" ht="29" x14ac:dyDescent="0.35">
      <c r="A23" s="18">
        <v>20</v>
      </c>
      <c r="B23" s="7" t="s">
        <v>6</v>
      </c>
      <c r="C23" s="11" t="s">
        <v>132</v>
      </c>
      <c r="D23" s="9" t="s">
        <v>99</v>
      </c>
      <c r="E23" s="21">
        <v>500000</v>
      </c>
      <c r="F23" s="7">
        <v>66</v>
      </c>
      <c r="G23" s="3">
        <v>58</v>
      </c>
      <c r="H23" s="25">
        <f t="shared" si="1"/>
        <v>0.13793103448275867</v>
      </c>
      <c r="I23" s="27">
        <f t="shared" si="0"/>
        <v>62</v>
      </c>
    </row>
    <row r="24" spans="1:10" ht="29" x14ac:dyDescent="0.35">
      <c r="A24" s="18">
        <v>21</v>
      </c>
      <c r="B24" s="4" t="s">
        <v>20</v>
      </c>
      <c r="C24" s="5" t="s">
        <v>137</v>
      </c>
      <c r="D24" s="6" t="s">
        <v>104</v>
      </c>
      <c r="E24" s="21">
        <v>500000</v>
      </c>
      <c r="F24" s="4">
        <v>64</v>
      </c>
      <c r="G24" s="3">
        <v>58</v>
      </c>
      <c r="H24" s="25">
        <f t="shared" si="1"/>
        <v>0.10344827586206895</v>
      </c>
      <c r="I24" s="27">
        <f t="shared" si="0"/>
        <v>61</v>
      </c>
    </row>
    <row r="25" spans="1:10" ht="43.5" x14ac:dyDescent="0.35">
      <c r="A25" s="18">
        <v>22</v>
      </c>
      <c r="B25" s="7" t="s">
        <v>23</v>
      </c>
      <c r="C25" s="8" t="s">
        <v>142</v>
      </c>
      <c r="D25" s="9" t="s">
        <v>102</v>
      </c>
      <c r="E25" s="22">
        <v>296994.34000000003</v>
      </c>
      <c r="F25" s="7">
        <v>62</v>
      </c>
      <c r="G25" s="3">
        <v>56</v>
      </c>
      <c r="H25" s="25">
        <f t="shared" si="1"/>
        <v>0.10714285714285721</v>
      </c>
      <c r="I25" s="27">
        <f t="shared" si="0"/>
        <v>59</v>
      </c>
    </row>
    <row r="26" spans="1:10" ht="29" x14ac:dyDescent="0.35">
      <c r="A26" s="18">
        <v>23</v>
      </c>
      <c r="B26" s="4" t="s">
        <v>3</v>
      </c>
      <c r="C26" s="5" t="s">
        <v>136</v>
      </c>
      <c r="D26" s="6" t="s">
        <v>100</v>
      </c>
      <c r="E26" s="23">
        <v>500000</v>
      </c>
      <c r="F26" s="4">
        <v>53</v>
      </c>
      <c r="G26" s="3">
        <v>59</v>
      </c>
      <c r="H26" s="25">
        <f>1-(F26/G26)</f>
        <v>0.10169491525423724</v>
      </c>
      <c r="I26" s="27">
        <f t="shared" si="0"/>
        <v>56</v>
      </c>
    </row>
    <row r="27" spans="1:10" ht="29" x14ac:dyDescent="0.35">
      <c r="A27" s="18">
        <v>24</v>
      </c>
      <c r="B27" s="7" t="s">
        <v>17</v>
      </c>
      <c r="C27" s="8" t="s">
        <v>135</v>
      </c>
      <c r="D27" s="9" t="s">
        <v>101</v>
      </c>
      <c r="E27" s="22">
        <v>424502.4</v>
      </c>
      <c r="F27" s="7">
        <v>56</v>
      </c>
      <c r="G27" s="3">
        <v>56</v>
      </c>
      <c r="H27" s="25">
        <f>(F27/G27)-1</f>
        <v>0</v>
      </c>
      <c r="I27" s="27">
        <f t="shared" si="0"/>
        <v>56</v>
      </c>
    </row>
    <row r="28" spans="1:10" ht="29" x14ac:dyDescent="0.35">
      <c r="A28" s="18">
        <v>25</v>
      </c>
      <c r="B28" s="4" t="s">
        <v>14</v>
      </c>
      <c r="C28" s="5" t="s">
        <v>134</v>
      </c>
      <c r="D28" s="6" t="s">
        <v>103</v>
      </c>
      <c r="E28" s="20">
        <v>274720</v>
      </c>
      <c r="F28" s="4">
        <v>53</v>
      </c>
      <c r="G28" s="3">
        <v>58</v>
      </c>
      <c r="H28" s="25">
        <f>1-(F28/G28)</f>
        <v>8.6206896551724088E-2</v>
      </c>
      <c r="I28" s="27">
        <f t="shared" si="0"/>
        <v>55.5</v>
      </c>
    </row>
    <row r="29" spans="1:10" ht="29" x14ac:dyDescent="0.35">
      <c r="A29" s="33">
        <v>26</v>
      </c>
      <c r="B29" s="34" t="s">
        <v>20</v>
      </c>
      <c r="C29" s="35" t="s">
        <v>133</v>
      </c>
      <c r="D29" s="35" t="s">
        <v>115</v>
      </c>
      <c r="E29" s="36">
        <v>217375</v>
      </c>
      <c r="F29" s="34">
        <v>40</v>
      </c>
      <c r="G29" s="34">
        <v>36</v>
      </c>
      <c r="H29" s="37">
        <f>(F29/G29)-1</f>
        <v>0.11111111111111116</v>
      </c>
      <c r="I29" s="38">
        <f t="shared" si="0"/>
        <v>38</v>
      </c>
    </row>
    <row r="30" spans="1:10" x14ac:dyDescent="0.35">
      <c r="D30" s="29" t="s">
        <v>81</v>
      </c>
      <c r="E30" s="28">
        <f>SUM(E4:E29)-E18</f>
        <v>11050018.780000001</v>
      </c>
      <c r="F30" s="2"/>
      <c r="G30" s="2"/>
      <c r="H30" s="2"/>
    </row>
    <row r="31" spans="1:10" x14ac:dyDescent="0.35">
      <c r="D31" s="29" t="s">
        <v>82</v>
      </c>
      <c r="E31" s="31">
        <v>2859647</v>
      </c>
    </row>
    <row r="32" spans="1:10" x14ac:dyDescent="0.35">
      <c r="D32" s="29" t="s">
        <v>83</v>
      </c>
      <c r="E32" s="30">
        <f>E31-E30</f>
        <v>-8190371.7800000012</v>
      </c>
    </row>
    <row r="33" spans="4:5" x14ac:dyDescent="0.35">
      <c r="D33" s="29" t="s">
        <v>84</v>
      </c>
      <c r="E33" s="15">
        <f>E4+E5+E6+E7+E8+E9</f>
        <v>2654135.77</v>
      </c>
    </row>
    <row r="34" spans="4:5" x14ac:dyDescent="0.35">
      <c r="D34" s="29" t="s">
        <v>85</v>
      </c>
      <c r="E34" s="15">
        <f>E31-E33</f>
        <v>205511.22999999998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ekspertide pingerida</vt:lpstr>
      <vt:lpstr>expert ranking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Poopuu</dc:creator>
  <cp:lastModifiedBy>Ülar Vaadumäe</cp:lastModifiedBy>
  <dcterms:created xsi:type="dcterms:W3CDTF">2021-01-25T08:12:12Z</dcterms:created>
  <dcterms:modified xsi:type="dcterms:W3CDTF">2021-03-23T10:53:43Z</dcterms:modified>
</cp:coreProperties>
</file>